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<sst xmlns="http://schemas.openxmlformats.org/spreadsheetml/2006/main" count="59" uniqueCount="52">
  <si>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</si>
  <si>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</si>
  <si>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</si>
  <si>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</si>
  <si>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</si>
  <si>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</si>
  <si>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</si>
  <si>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</si>
  <si>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</si>
  <si>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</si>
  <si>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</si>
  <si>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</si>
  <si>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</si>
  <si>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</si>
  <si>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</si>
  <si>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</si>
  <si>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</si>
  <si>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</si>
  <si>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</si>
  <si>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</si>
  <si>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</si>
  <si>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</si>
  <si>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</si>
  <si>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</si>
  <si>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</si>
  <si>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</si>
  <si>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</si>
  <si>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</si>
  <si>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</si>
  <si>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</si>
  <si>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</si>
  <si>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Nash Mills</t>
  </si>
  <si>
    <t>Hertfordshire</t>
  </si>
  <si>
    <t>2019/20</t>
  </si>
  <si>
    <t>2020/21</t>
  </si>
  <si>
    <t>CIl income received £18730 which is more than previous year</t>
  </si>
  <si>
    <t>unusual expenditure sids purchase £10200 large donation £17978 Election bill paid £2500 first yr xmas lights £1894 park repairs £1337 tree inspection £450</t>
  </si>
  <si>
    <t>EMR business exp</t>
  </si>
  <si>
    <t>EMR Playpark</t>
  </si>
  <si>
    <t>EMR Bench &amp; plaque</t>
  </si>
  <si>
    <t>EMR Elections 2023</t>
  </si>
  <si>
    <t>EMR  Elections 2027</t>
  </si>
  <si>
    <t>EMR Elections 2030</t>
  </si>
  <si>
    <t>EMR Community Support</t>
  </si>
  <si>
    <t>EMR Village Hall Support</t>
  </si>
  <si>
    <t>EMR Verges</t>
  </si>
  <si>
    <t>EMR Community Events</t>
  </si>
  <si>
    <t>EMR Projects Denes Defib</t>
  </si>
  <si>
    <t>EMR Groundworks/DBC Grant</t>
  </si>
  <si>
    <t>General Reserves</t>
  </si>
  <si>
    <r>
      <t xml:space="preserve">EMR CIL </t>
    </r>
    <r>
      <rPr>
        <b/>
        <sz val="11"/>
        <color indexed="8"/>
        <rFont val="Calibri"/>
        <family val="2"/>
      </rPr>
      <t>(conditional spend)</t>
    </r>
  </si>
  <si>
    <t xml:space="preserve">see attached tab, please note that CIL is a conditional spend.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</si>
</sst>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1" fillId="35" borderId="11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1" fillId="36" borderId="11" xfId="0" applyFont="1" applyFill="1" applyBorder="1" applyAlignment="1">
      <alignment wrapText="1"/>
    </xf>
    <xf numFmtId="0" fontId="51" fillId="36" borderId="11" xfId="0" applyFont="1" applyFill="1" applyBorder="1" applyAlignment="1">
      <alignment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3" fillId="37" borderId="11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1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2"/>
    </xf>
    <xf numFmtId="0" fontId="49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9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3" fillId="39" borderId="0" xfId="0" applyFont="1" applyFill="1" applyAlignment="1">
      <alignment horizontal="center"/>
    </xf>
    <xf numFmtId="3" fontId="12" fillId="39" borderId="0" xfId="0" applyNumberFormat="1" applyFont="1" applyFill="1" applyBorder="1" applyAlignment="1" applyProtection="1">
      <alignment horizontal="center"/>
      <protection locked="0"/>
    </xf>
    <xf numFmtId="0" fontId="54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51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.75">
      <c r="A2" s="29" t="s">
        <v>17</v>
      </c>
      <c r="B2" s="24"/>
      <c r="C2" s="41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40" t="s">
        <v>32</v>
      </c>
      <c r="L3" s="9"/>
    </row>
    <row r="4" ht="14.25">
      <c r="A4" s="1" t="s">
        <v>29</v>
      </c>
    </row>
    <row r="5" spans="1:13" ht="99" customHeight="1">
      <c r="A5" s="44" t="s">
        <v>30</v>
      </c>
      <c r="B5" s="45"/>
      <c r="C5" s="45"/>
      <c r="D5" s="45"/>
      <c r="E5" s="45"/>
      <c r="F5" s="45"/>
      <c r="G5" s="45"/>
      <c r="H5" s="45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 t="s">
        <v>33</v>
      </c>
      <c r="E8" s="27"/>
      <c r="F8" s="36" t="s">
        <v>34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27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125975</v>
      </c>
      <c r="F11" s="8">
        <v>135588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50" t="s">
        <v>20</v>
      </c>
      <c r="B13" s="51"/>
      <c r="C13" s="52"/>
      <c r="D13" s="8">
        <v>28365</v>
      </c>
      <c r="F13" s="8">
        <v>28584</v>
      </c>
      <c r="G13" s="5">
        <f>F13-D13</f>
        <v>219</v>
      </c>
      <c r="H13" s="6">
        <f>IF((D13&gt;F13),(D13-F13)/D13,IF(D13&lt;F13,-(D13-F13)/D13,IF(D13=F13,0)))</f>
        <v>0.0077207826546800635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6" t="s">
        <v>3</v>
      </c>
      <c r="B15" s="46"/>
      <c r="C15" s="46"/>
      <c r="D15" s="8">
        <v>21051</v>
      </c>
      <c r="F15" s="8">
        <v>31989</v>
      </c>
      <c r="G15" s="5">
        <f>F15-D15</f>
        <v>10938</v>
      </c>
      <c r="H15" s="6">
        <f>IF((D15&gt;F15),(D15-F15)/D15,IF(D15&lt;F15,-(D15-F15)/D15,IF(D15=F15,0)))</f>
        <v>0.5195952686333191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6" t="s">
        <v>4</v>
      </c>
      <c r="B17" s="46"/>
      <c r="C17" s="46"/>
      <c r="D17" s="8">
        <v>26988</v>
      </c>
      <c r="F17" s="8">
        <v>27398</v>
      </c>
      <c r="G17" s="5">
        <f>F17-D17</f>
        <v>410</v>
      </c>
      <c r="H17" s="6">
        <f>IF((D17&gt;F17),(D17-F17)/D17,IF(D17&lt;F17,-(D17-F17)/D17,IF(D17=F17,0)))</f>
        <v>0.015191937157255076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2" ht="15" thickBot="1">
      <c r="D20" s="5"/>
      <c r="F20" s="5"/>
      <c r="G20" s="5"/>
      <c r="H20" s="6"/>
      <c r="K20" s="4"/>
      <c r="L20" s="4"/>
    </row>
    <row r="21" spans="1:14" ht="19.5" customHeight="1" thickBot="1">
      <c r="A21" s="46" t="s">
        <v>21</v>
      </c>
      <c r="B21" s="46"/>
      <c r="C21" s="46"/>
      <c r="D21" s="8">
        <v>12815</v>
      </c>
      <c r="F21" s="8">
        <v>44648</v>
      </c>
      <c r="G21" s="5">
        <f>F21-D21</f>
        <v>31833</v>
      </c>
      <c r="H21" s="6">
        <f>IF((D21&gt;F21),(D21-F21)/D21,IF(D21&lt;F21,-(D21-F21)/D21,IF(D21=F21,0)))</f>
        <v>2.484042138119391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42" t="s">
        <v>36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135588</v>
      </c>
      <c r="F23" s="2">
        <f>F11+F13+F15-F17-F19-F21</f>
        <v>124115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51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135588</v>
      </c>
      <c r="F26" s="8">
        <v>124115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16063</v>
      </c>
      <c r="F28" s="8">
        <v>16407</v>
      </c>
      <c r="G28" s="5">
        <f>F28-D28</f>
        <v>344</v>
      </c>
      <c r="H28" s="6">
        <f>IF((D28&gt;F28),(D28-F28)/D28,IF(D28&lt;F28,-(D28-F28)/D28,IF(D28=F28,0)))</f>
        <v>0.02141567577662952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K16" sqref="K16"/>
    </sheetView>
  </sheetViews>
  <sheetFormatPr defaultColWidth="9.140625" defaultRowHeight="15"/>
  <cols>
    <col min="3" max="3" width="21.00390625" style="0" customWidth="1"/>
    <col min="4" max="4" width="18.8515625" style="0" customWidth="1"/>
  </cols>
  <sheetData>
    <row r="1" ht="15.75" customHeight="1">
      <c r="A1" s="32" t="s">
        <v>22</v>
      </c>
    </row>
    <row r="2" ht="15.75" customHeight="1">
      <c r="A2" s="39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43" t="s">
        <v>37</v>
      </c>
      <c r="C7" s="43"/>
      <c r="D7" s="34">
        <v>17000</v>
      </c>
    </row>
    <row r="8" spans="2:4" ht="15" customHeight="1">
      <c r="B8" s="43" t="s">
        <v>38</v>
      </c>
      <c r="C8" s="43"/>
      <c r="D8" s="34">
        <v>5500</v>
      </c>
    </row>
    <row r="9" spans="2:4" ht="15">
      <c r="B9" s="43" t="s">
        <v>39</v>
      </c>
      <c r="C9" s="43"/>
      <c r="D9" s="34">
        <v>2500</v>
      </c>
    </row>
    <row r="10" spans="2:4" ht="15">
      <c r="B10" s="43" t="s">
        <v>40</v>
      </c>
      <c r="C10" s="43"/>
      <c r="D10" s="34">
        <v>3000</v>
      </c>
    </row>
    <row r="11" spans="2:4" ht="15">
      <c r="B11" s="43" t="s">
        <v>41</v>
      </c>
      <c r="C11" s="43"/>
      <c r="D11" s="34">
        <v>3000</v>
      </c>
    </row>
    <row r="12" spans="2:4" ht="15">
      <c r="B12" s="43" t="s">
        <v>42</v>
      </c>
      <c r="C12" s="43"/>
      <c r="D12" s="34">
        <v>3000</v>
      </c>
    </row>
    <row r="13" spans="2:4" ht="15">
      <c r="B13" s="43" t="s">
        <v>43</v>
      </c>
      <c r="C13" s="43"/>
      <c r="D13" s="34">
        <v>10000</v>
      </c>
    </row>
    <row r="14" spans="2:4" ht="15">
      <c r="B14" s="43" t="s">
        <v>44</v>
      </c>
      <c r="C14" s="43"/>
      <c r="D14" s="34">
        <v>1021.6</v>
      </c>
    </row>
    <row r="15" spans="2:4" ht="15">
      <c r="B15" s="43" t="s">
        <v>45</v>
      </c>
      <c r="C15" s="43"/>
      <c r="D15" s="34">
        <v>25000</v>
      </c>
    </row>
    <row r="16" spans="2:4" ht="15">
      <c r="B16" s="43" t="s">
        <v>46</v>
      </c>
      <c r="C16" s="43"/>
      <c r="D16" s="34">
        <v>1000</v>
      </c>
    </row>
    <row r="17" spans="2:4" ht="15">
      <c r="B17" s="43" t="s">
        <v>47</v>
      </c>
      <c r="C17" s="43"/>
      <c r="D17" s="34">
        <v>10000</v>
      </c>
    </row>
    <row r="18" spans="2:4" ht="15">
      <c r="B18" s="43" t="s">
        <v>50</v>
      </c>
      <c r="C18" s="43"/>
      <c r="D18" s="34">
        <v>18021</v>
      </c>
    </row>
    <row r="19" spans="2:4" ht="15">
      <c r="B19" s="43" t="s">
        <v>48</v>
      </c>
      <c r="C19" s="43"/>
      <c r="D19" s="34">
        <v>1600</v>
      </c>
    </row>
    <row r="20" spans="2:4" ht="15">
      <c r="B20" s="43" t="s">
        <v>49</v>
      </c>
      <c r="C20" s="43"/>
      <c r="D20" s="34">
        <f>34945.62-11473.77</f>
        <v>23471.850000000002</v>
      </c>
    </row>
    <row r="21" spans="4:5" ht="15">
      <c r="D21">
        <f>SUM(D7:D20)</f>
        <v>124114.45000000001</v>
      </c>
      <c r="E21" s="33">
        <f>D21</f>
        <v>124114.45000000001</v>
      </c>
    </row>
    <row r="23" spans="1:4" ht="15">
      <c r="A23" s="31" t="s">
        <v>25</v>
      </c>
      <c r="D23" s="34"/>
    </row>
    <row r="24" ht="15">
      <c r="E24" s="33">
        <f>D23</f>
        <v>0</v>
      </c>
    </row>
    <row r="25" spans="1:15" ht="15.75" thickBot="1">
      <c r="A25" s="31" t="s">
        <v>26</v>
      </c>
      <c r="F25" s="35">
        <f>E21+E24</f>
        <v>124114.45000000001</v>
      </c>
      <c r="N25">
        <v>100642.86</v>
      </c>
      <c r="O25">
        <f>F25-N25</f>
        <v>23471.59000000001</v>
      </c>
    </row>
    <row r="26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 NMPC</cp:lastModifiedBy>
  <cp:lastPrinted>2021-06-01T12:37:43Z</cp:lastPrinted>
  <dcterms:created xsi:type="dcterms:W3CDTF">2012-07-11T10:01:28Z</dcterms:created>
  <dcterms:modified xsi:type="dcterms:W3CDTF">2021-06-01T12:37:51Z</dcterms:modified>
  <cp:category/>
  <cp:version/>
  <cp:contentType/>
  <cp:contentStatus/>
</cp:coreProperties>
</file>