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<sst xmlns="http://schemas.openxmlformats.org/spreadsheetml/2006/main" count="36" uniqueCount="32">
  <si>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</si>
  <si>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</si>
  <si>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</si>
  <si>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</si>
  <si>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</si>
  <si>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</si>
  <si>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</si>
  <si>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</si>
  <si>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</si>
  <si>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</si>
  <si>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</si>
  <si>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</si>
  <si>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</si>
  <si>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</si>
  <si>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</si>
  <si>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</si>
  <si>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</si>
  <si>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</si>
  <si>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</si>
  <si>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</si>
  <si>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</si>
  <si>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</si>
  <si>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</si>
  <si>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</si>
  <si>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</si>
  <si>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</si>
  <si>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</si>
  <si>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NASH MILLS PARISH COUNCIL</t>
  </si>
  <si>
    <t>Hertfordshire</t>
  </si>
  <si>
    <r>
      <rPr>
        <b/>
        <sz val="11"/>
        <color indexed="8"/>
        <rFont val="Arial"/>
        <family val="2"/>
      </rPr>
      <t xml:space="preserve"> Income down</t>
    </r>
    <r>
      <rPr>
        <sz val="11"/>
        <color indexed="8"/>
        <rFont val="Arial"/>
        <family val="2"/>
      </rPr>
      <t xml:space="preserve"> cil down £1900  (only £300 this year £2284 previous year) previous year £3000 grant in.    due to previus year ecpenditure being up vat recaim was £600 more. </t>
    </r>
    <r>
      <rPr>
        <b/>
        <sz val="11"/>
        <color indexed="8"/>
        <rFont val="Arial"/>
        <family val="2"/>
      </rPr>
      <t xml:space="preserve">This gives actual variance £5400 down </t>
    </r>
    <r>
      <rPr>
        <sz val="11"/>
        <color indexed="8"/>
        <rFont val="Arial"/>
        <family val="2"/>
      </rPr>
      <t xml:space="preserve"> of                                                                                                                                                                                                                       . Bank interest up by £1000 (£1355 received, previous year only £399 due to inflation.   additional inc  £1254 ins claim settled this  equates to net varance £3146 </t>
    </r>
  </si>
  <si>
    <t>decrease in expenditure this year as in previous year council undertook a number of large projects. These  included benches/SIDS/noticeboards. This was part funded by reserves -breakdown = benches/ new noticeboard £14081 and this year it has reduced significantly where  only £5000 has been spent on projects (grant given for new towpath) resulting in net difference - £9081) plus offset of new cllr email licences £420 per annum  plus savings on mag delivery £396.00</t>
  </si>
  <si>
    <t xml:space="preserve">inflation was at 11% therefore this was apportioned to all council exenditure headings hence the increase in the precept. There had been no significant increases  for a number of years. £2969 from blanket 10%, plus £1928 staff costs increasing, plus new cllr email addresses £420 per annum special centenary edition parish magazine £850 new ongoing expenditure for grass cutting £1300- budget allocated for coronation expenditure £350 net increase £7814  we were unable to anticipate that bank interest would increase at such a rate and therefore this additional sum was not in the precept calculation.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</si>
</sst>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 &quot;[$£-809]#,##0.00&quot; &quot;;&quot;-&quot;[$£-809]#,##0.00&quot; &quot;;&quot; &quot;[$£-809]&quot;-&quot;00&quot; &quot;;&quot; &quot;@&quot; 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38" borderId="0" xfId="0" applyFont="1" applyFill="1" applyAlignment="1">
      <alignment horizontal="left" vertical="center" wrapText="1"/>
    </xf>
    <xf numFmtId="0" fontId="48" fillId="38" borderId="0" xfId="0" applyFont="1" applyFill="1" applyAlignment="1">
      <alignment wrapText="1"/>
    </xf>
    <xf numFmtId="0" fontId="48" fillId="38" borderId="12" xfId="0" applyFont="1" applyFill="1" applyBorder="1" applyAlignment="1">
      <alignment wrapText="1"/>
    </xf>
    <xf numFmtId="3" fontId="4" fillId="38" borderId="10" xfId="0" applyNumberFormat="1" applyFont="1" applyFill="1" applyBorder="1" applyAlignment="1" applyProtection="1">
      <alignment horizontal="center"/>
      <protection locked="0"/>
    </xf>
    <xf numFmtId="0" fontId="48" fillId="38" borderId="0" xfId="0" applyFont="1" applyFill="1" applyAlignment="1">
      <alignment/>
    </xf>
    <xf numFmtId="3" fontId="48" fillId="38" borderId="0" xfId="0" applyNumberFormat="1" applyFont="1" applyFill="1" applyAlignment="1">
      <alignment/>
    </xf>
    <xf numFmtId="10" fontId="48" fillId="38" borderId="0" xfId="0" applyNumberFormat="1" applyFont="1" applyFill="1" applyAlignment="1">
      <alignment/>
    </xf>
    <xf numFmtId="0" fontId="48" fillId="38" borderId="0" xfId="0" applyFont="1" applyFill="1" applyAlignment="1">
      <alignment horizontal="center"/>
    </xf>
    <xf numFmtId="0" fontId="48" fillId="38" borderId="11" xfId="0" applyFont="1" applyFill="1" applyBorder="1" applyAlignment="1">
      <alignment wrapText="1"/>
    </xf>
    <xf numFmtId="0" fontId="48" fillId="38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4">
      <selection activeCell="N26" sqref="N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.7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 t="s">
        <v>28</v>
      </c>
      <c r="L3" s="9"/>
    </row>
    <row r="4" ht="14.25">
      <c r="A4" s="1" t="s">
        <v>23</v>
      </c>
    </row>
    <row r="5" spans="1:13" ht="98.25" customHeight="1">
      <c r="A5" s="33" t="s">
        <v>26</v>
      </c>
      <c r="B5" s="34"/>
      <c r="C5" s="34"/>
      <c r="D5" s="34"/>
      <c r="E5" s="34"/>
      <c r="F5" s="34"/>
      <c r="G5" s="34"/>
      <c r="H5" s="34"/>
      <c r="M5" s="19"/>
    </row>
    <row r="6" ht="14.25">
      <c r="A6" s="23"/>
    </row>
    <row r="7" spans="1:14" ht="15">
      <c r="A7" s="23"/>
      <c r="D7" s="4"/>
      <c r="F7" s="4"/>
      <c r="N7" s="21"/>
    </row>
    <row r="8" spans="4:14" ht="44.2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29.25" thickBot="1">
      <c r="A11" s="32" t="s">
        <v>2</v>
      </c>
      <c r="B11" s="32"/>
      <c r="C11" s="32"/>
      <c r="D11" s="8">
        <v>108951</v>
      </c>
      <c r="F11" s="8">
        <v>95832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s="39" customFormat="1" ht="186" thickBot="1">
      <c r="A13" s="35" t="s">
        <v>20</v>
      </c>
      <c r="B13" s="36"/>
      <c r="C13" s="37"/>
      <c r="D13" s="38">
        <v>29690</v>
      </c>
      <c r="F13" s="38">
        <v>37759</v>
      </c>
      <c r="G13" s="40">
        <f>F13-D13</f>
        <v>8069</v>
      </c>
      <c r="H13" s="41">
        <f>IF((D13&gt;F13),(D13-F13)/D13,IF(D13&lt;F13,-(D13-F13)/D13,IF(D13=F13,0)))</f>
        <v>0.2717750084203435</v>
      </c>
      <c r="I13" s="39">
        <f>IF(D13-F13&lt;200,0,IF(D13-F13&gt;200,1,IF(D13-F13=200,1)))</f>
        <v>0</v>
      </c>
      <c r="J13" s="39">
        <f>IF(F13-D13&lt;200,0,IF(F13-D13&gt;200,1,IF(F13-D13=200,1)))</f>
        <v>1</v>
      </c>
      <c r="K13" s="42">
        <f>IF(H13&lt;0.15,0,IF(H13&gt;0.15,1,IF(H13=0.15,1)))</f>
        <v>1</v>
      </c>
      <c r="L13" s="42" t="str">
        <f>IF((H13&lt;15%)*AND(G13&lt;100000)*OR(G13&gt;-100000),"NO","YES")</f>
        <v>YES</v>
      </c>
      <c r="M13" s="43" t="s">
        <v>31</v>
      </c>
      <c r="N13" s="4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s="39" customFormat="1" ht="131.25" thickBot="1">
      <c r="A15" s="44" t="s">
        <v>3</v>
      </c>
      <c r="B15" s="44"/>
      <c r="C15" s="44"/>
      <c r="D15" s="38">
        <v>18964</v>
      </c>
      <c r="F15" s="38">
        <v>15507</v>
      </c>
      <c r="G15" s="40">
        <f>F15-D15</f>
        <v>-3457</v>
      </c>
      <c r="H15" s="41">
        <f>IF((D15&gt;F15),(D15-F15)/D15,IF(D15&lt;F15,-(D15-F15)/D15,IF(D15=F15,0)))</f>
        <v>0.18229276523940097</v>
      </c>
      <c r="I15" s="39">
        <f>IF(D15-F15&lt;200,0,IF(D15-F15&gt;200,1,IF(D15-F15=200,1)))</f>
        <v>1</v>
      </c>
      <c r="J15" s="39">
        <f>IF(F15-D15&lt;200,0,IF(F15-D15&gt;200,1,IF(F15-D15=200,1)))</f>
        <v>0</v>
      </c>
      <c r="K15" s="42">
        <f>IF(H15&lt;0.15,0,IF(H15&gt;0.15,1,IF(H15=0.15,1)))</f>
        <v>1</v>
      </c>
      <c r="L15" s="42" t="str">
        <f>IF((H15&lt;15%)*AND(G15&lt;100000)*OR(G15&gt;-100000),"NO","YES")</f>
        <v>YES</v>
      </c>
      <c r="M15" s="43" t="s">
        <v>29</v>
      </c>
      <c r="N15" s="43"/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" thickBot="1">
      <c r="A17" s="31" t="s">
        <v>4</v>
      </c>
      <c r="B17" s="31"/>
      <c r="C17" s="31"/>
      <c r="D17" s="8">
        <v>30776</v>
      </c>
      <c r="F17" s="8">
        <v>32704</v>
      </c>
      <c r="G17" s="5">
        <f>F17-D17</f>
        <v>1928</v>
      </c>
      <c r="H17" s="6">
        <f>IF((D17&gt;F17),(D17-F17)/D17,IF(D17&lt;F17,-(D17-F17)/D17,IF(D17=F17,0)))</f>
        <v>0.06264621783207694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s="39" customFormat="1" ht="143.25" thickBot="1">
      <c r="A21" s="44" t="s">
        <v>21</v>
      </c>
      <c r="B21" s="44"/>
      <c r="C21" s="44"/>
      <c r="D21" s="38">
        <v>30997</v>
      </c>
      <c r="F21" s="38">
        <v>21282</v>
      </c>
      <c r="G21" s="40">
        <f>F21-D21</f>
        <v>-9715</v>
      </c>
      <c r="H21" s="41">
        <f>IF((D21&gt;F21),(D21-F21)/D21,IF(D21&lt;F21,-(D21-F21)/D21,IF(D21=F21,0)))</f>
        <v>0.3134174274929832</v>
      </c>
      <c r="I21" s="39">
        <f>IF(D21-F21&lt;200,0,IF(D21-F21&gt;200,1,IF(D21-F21=200,1)))</f>
        <v>1</v>
      </c>
      <c r="J21" s="39">
        <f>IF(F21-D21&lt;200,0,IF(F21-D21&gt;200,1,IF(F21-D21=200,1)))</f>
        <v>0</v>
      </c>
      <c r="K21" s="42">
        <f>IF(H21&lt;0.15,0,IF(H21&gt;0.15,1,IF(H21=0.15,1)))</f>
        <v>1</v>
      </c>
      <c r="L21" s="42" t="str">
        <f>IF((H21&lt;15%)*AND(G21&lt;100000)*OR(G21&gt;-100000),"NO","YES")</f>
        <v>YES</v>
      </c>
      <c r="M21" s="43" t="s">
        <v>30</v>
      </c>
      <c r="N21" s="43"/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" thickBot="1">
      <c r="A23" s="7" t="s">
        <v>5</v>
      </c>
      <c r="D23" s="2">
        <f>D11+D13+D15-D17-D19-D21</f>
        <v>95832</v>
      </c>
      <c r="F23" s="2">
        <f>F11+F13+F15-F17-F19-F21</f>
        <v>95112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" thickBot="1">
      <c r="A25" s="31" t="s">
        <v>9</v>
      </c>
      <c r="B25" s="31"/>
      <c r="C25" s="31"/>
      <c r="D25" s="8">
        <v>95832</v>
      </c>
      <c r="F25" s="8">
        <v>95112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" thickBot="1">
      <c r="A27" s="31" t="s">
        <v>8</v>
      </c>
      <c r="B27" s="31"/>
      <c r="C27" s="31"/>
      <c r="D27" s="8">
        <v>25854.670000000002</v>
      </c>
      <c r="F27" s="8">
        <v>25872.5</v>
      </c>
      <c r="G27" s="5">
        <f>F27-D27</f>
        <v>17.82999999999811</v>
      </c>
      <c r="H27" s="6">
        <f>IF((D27&gt;F27),(D27-F27)/D27,IF(D27&lt;F27,-(D27-F27)/D27,IF(D27=F27,0)))</f>
        <v>0.0006896239634850535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" thickBot="1">
      <c r="A29" s="31" t="s">
        <v>6</v>
      </c>
      <c r="B29" s="31"/>
      <c r="C29" s="31"/>
      <c r="D29" s="8">
        <v>0</v>
      </c>
      <c r="F29" s="8"/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4.25">
      <c r="H30" s="6"/>
      <c r="K30" s="4"/>
      <c r="L30" s="4"/>
      <c r="N30" s="17"/>
    </row>
    <row r="31" ht="15">
      <c r="C31" s="11" t="s">
        <v>11</v>
      </c>
    </row>
    <row r="32" spans="15:22" ht="14.25">
      <c r="O32" s="20"/>
      <c r="P32" s="20"/>
      <c r="Q32" s="20"/>
      <c r="R32" s="20"/>
      <c r="S32" s="20"/>
      <c r="T32" s="20"/>
      <c r="U32" s="20"/>
      <c r="V32" s="20"/>
    </row>
    <row r="33" spans="3:22" ht="1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Nikki Bugden</cp:lastModifiedBy>
  <cp:lastPrinted>2024-04-16T10:26:28Z</cp:lastPrinted>
  <dcterms:created xsi:type="dcterms:W3CDTF">2012-07-11T10:01:28Z</dcterms:created>
  <dcterms:modified xsi:type="dcterms:W3CDTF">2024-04-16T10:27:49Z</dcterms:modified>
  <cp:category/>
  <cp:version/>
  <cp:contentType/>
  <cp:contentStatus/>
</cp:coreProperties>
</file>